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<sst xmlns="http://schemas.openxmlformats.org/spreadsheetml/2006/main" count="110" uniqueCount="70">
  <si>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ПАРАМЕТР</t>
  </si>
  <si>
    <t>ЕД. ИЗМ.</t>
  </si>
  <si>
    <t>ЗНАЧЕНИЕ</t>
  </si>
  <si>
    <t>ПРИМЕЧАНИЕ</t>
  </si>
  <si>
    <t>В</t>
  </si>
  <si>
    <t>Отклонение сетевого напряжения</t>
  </si>
  <si>
    <t>Номинальное сетевое напряжение</t>
  </si>
  <si>
    <t>%</t>
  </si>
  <si>
    <t>Максимальный ток нагрузки</t>
  </si>
  <si>
    <t>мА</t>
  </si>
  <si>
    <t>Минимальный ток стабилитрона</t>
  </si>
  <si>
    <t>УСЛОВИЕ</t>
  </si>
  <si>
    <t>Для одного диода</t>
  </si>
  <si>
    <t>Минимальный ток нагрузки</t>
  </si>
  <si>
    <t>не менее</t>
  </si>
  <si>
    <t>при минимальной нагрузке</t>
  </si>
  <si>
    <t>кОм</t>
  </si>
  <si>
    <t>Максимальный ток стабилитрона</t>
  </si>
  <si>
    <t>Максимальное напряжение ограничения супрессора</t>
  </si>
  <si>
    <t>Номинальная частота сетевого напряжения</t>
  </si>
  <si>
    <t>Гц</t>
  </si>
  <si>
    <t>Отклонение частоты сетевого напряжения</t>
  </si>
  <si>
    <t>Уменьшение емкости конденсатора за счет старения</t>
  </si>
  <si>
    <t>Емкость фильтрующего конденсатора</t>
  </si>
  <si>
    <t>мкФ</t>
  </si>
  <si>
    <t>Сопротивление верхнего плеча делителя напряжения</t>
  </si>
  <si>
    <t>Сопротивление нижнего плеча делителя напряжения</t>
  </si>
  <si>
    <t>не более</t>
  </si>
  <si>
    <t>Минимальное входное напряжение</t>
  </si>
  <si>
    <t>среднее значение</t>
  </si>
  <si>
    <t>при максимальной нагрузке 0,55A</t>
  </si>
  <si>
    <t>Максимальное выходное напряжение</t>
  </si>
  <si>
    <t>при максимальном выходном напряжении</t>
  </si>
  <si>
    <t>Минимальный коэффициент сопротивления</t>
  </si>
  <si>
    <t>-</t>
  </si>
  <si>
    <t>при макс. напряжении ограничения супрессора</t>
  </si>
  <si>
    <t>Максимальное входное напряжение</t>
  </si>
  <si>
    <t>Минимальное выходное напряжение</t>
  </si>
  <si>
    <t>Максимальный коэффициент сопротивления</t>
  </si>
  <si>
    <t>при минимальном выходном напряжении</t>
  </si>
  <si>
    <t>Минимальная частота сетевого напряжения</t>
  </si>
  <si>
    <t>Допуск выходного напряжения стабилитрона</t>
  </si>
  <si>
    <t>Уровень пульсаций выходного напряжения</t>
  </si>
  <si>
    <t>Коэффициент емкости конденсатора</t>
  </si>
  <si>
    <t>Коэффициент старения конденсатора</t>
  </si>
  <si>
    <t>при номинальном выходном напряжении</t>
  </si>
  <si>
    <t>ОБОЗНАЧЕНИЕ</t>
  </si>
  <si>
    <t>Uвых</t>
  </si>
  <si>
    <t>Предельно допустимый ток стабилитрона</t>
  </si>
  <si>
    <t>Уменьшение напряжения сети под внешней нагрузкой</t>
  </si>
  <si>
    <t>Минимальное входное напряжение с внешней нагрузкой</t>
  </si>
  <si>
    <t>РЕЗУЛЬТАТЫ:</t>
  </si>
  <si>
    <t>ИСХОДНЫЕ ДАННЫЕ:</t>
  </si>
  <si>
    <t>ПРОМЕЖУТОЧНЫЕ РАСЧЕТЫ:</t>
  </si>
  <si>
    <t>Допуск номинала резисторов</t>
  </si>
  <si>
    <t>ВА</t>
  </si>
  <si>
    <t>при номинальном сетевом напряжении 220В</t>
  </si>
  <si>
    <t>Минимальное прямое напряжение диодного моста</t>
  </si>
  <si>
    <t>Максимальное прямое напряжение диодного моста</t>
  </si>
  <si>
    <t>Допуск емкости фильтрующего конденсатора</t>
  </si>
  <si>
    <t>Номинальное выходное напряжение блока питания</t>
  </si>
  <si>
    <t>Минимально допустимое выходное напряжение блока питания</t>
  </si>
  <si>
    <t>Выбранный номинал балластного резистора</t>
  </si>
  <si>
    <t>Выбранный номинал верхнего плеча делителя напряжения</t>
  </si>
  <si>
    <t>Вычисляемые значения,
не подлежащие 
редактированию вручную</t>
  </si>
  <si>
    <t>Сопротивление балластного резистора</t>
  </si>
  <si>
    <t>не более чем указано в графе Результаты</t>
  </si>
  <si>
    <t>Максимальная мощность, потребляемая от сети</t>
  </si>
  <si>
    <t>Мощность балластного резистора</t>
  </si>
  <si>
    <t>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</si>
</sst>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"/>
    <numFmt numFmtId="167" formatCode="0.0000000"/>
    <numFmt numFmtId="168" formatCode="0.0000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1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4" fillId="0" borderId="0" xfId="0" applyNumberFormat="1" applyFont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auto="1"/>
      </font>
      <fill>
        <patternFill>
          <bgColor rgb="FF00FF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E45" sqref="E45"/>
    </sheetView>
  </sheetViews>
  <sheetFormatPr defaultColWidth="9.00390625" defaultRowHeight="12.75"/>
  <cols>
    <col min="1" max="1" width="57.625" style="2" bestFit="1" customWidth="1"/>
    <col min="2" max="2" width="15.375" style="2" hidden="1" customWidth="1"/>
    <col min="3" max="3" width="10.25390625" style="2" customWidth="1"/>
    <col min="4" max="4" width="43.125" style="2" bestFit="1" customWidth="1"/>
    <col min="5" max="5" width="12.875" style="4" customWidth="1"/>
    <col min="6" max="6" width="35.375" style="2" customWidth="1"/>
    <col min="7" max="16384" width="9.125" style="2" customWidth="1"/>
  </cols>
  <sheetData>
    <row r="1" spans="1:6" s="1" customFormat="1" ht="12.75">
      <c r="A1" s="1" t="s">
        <v>0</v>
      </c>
      <c r="B1" s="1" t="s">
        <v>46</v>
      </c>
      <c r="C1" s="1" t="s">
        <v>1</v>
      </c>
      <c r="D1" s="1" t="s">
        <v>11</v>
      </c>
      <c r="E1" s="3" t="s">
        <v>2</v>
      </c>
      <c r="F1" s="1" t="s">
        <v>3</v>
      </c>
    </row>
    <row r="2" spans="1:5" s="1" customFormat="1" ht="12.75">
      <c r="A2" s="19" t="s">
        <v>52</v>
      </c>
      <c r="E2" s="3"/>
    </row>
    <row r="3" spans="1:5" ht="12.75">
      <c r="A3" s="2" t="s">
        <v>6</v>
      </c>
      <c r="C3" s="2" t="s">
        <v>4</v>
      </c>
      <c r="E3" s="4">
        <v>220</v>
      </c>
    </row>
    <row r="4" spans="1:5" ht="12.75">
      <c r="A4" s="2" t="s">
        <v>5</v>
      </c>
      <c r="C4" s="2" t="s">
        <v>7</v>
      </c>
      <c r="E4" s="4">
        <v>10</v>
      </c>
    </row>
    <row r="5" spans="1:5" ht="12.75">
      <c r="A5" s="2" t="s">
        <v>49</v>
      </c>
      <c r="C5" s="2" t="s">
        <v>4</v>
      </c>
      <c r="E5" s="4">
        <v>4</v>
      </c>
    </row>
    <row r="6" spans="1:5" ht="12.75">
      <c r="A6" s="2" t="s">
        <v>19</v>
      </c>
      <c r="C6" s="2" t="s">
        <v>20</v>
      </c>
      <c r="E6" s="4">
        <v>50</v>
      </c>
    </row>
    <row r="7" spans="1:5" ht="12.75">
      <c r="A7" s="2" t="s">
        <v>21</v>
      </c>
      <c r="C7" s="2" t="s">
        <v>20</v>
      </c>
      <c r="E7" s="5">
        <v>0.4</v>
      </c>
    </row>
    <row r="8" spans="1:5" ht="12.75">
      <c r="A8" s="2" t="s">
        <v>18</v>
      </c>
      <c r="C8" s="2" t="s">
        <v>4</v>
      </c>
      <c r="E8" s="4">
        <v>548</v>
      </c>
    </row>
    <row r="9" spans="1:6" ht="12.75">
      <c r="A9" s="2" t="s">
        <v>57</v>
      </c>
      <c r="C9" s="2" t="s">
        <v>4</v>
      </c>
      <c r="D9" s="2" t="s">
        <v>15</v>
      </c>
      <c r="E9" s="6">
        <v>0.65</v>
      </c>
      <c r="F9" s="24" t="s">
        <v>12</v>
      </c>
    </row>
    <row r="10" spans="1:6" ht="12.75">
      <c r="A10" s="2" t="s">
        <v>58</v>
      </c>
      <c r="C10" s="2" t="s">
        <v>4</v>
      </c>
      <c r="D10" s="2" t="s">
        <v>30</v>
      </c>
      <c r="E10" s="6">
        <v>0.73</v>
      </c>
      <c r="F10" s="24"/>
    </row>
    <row r="11" spans="1:5" ht="12.75">
      <c r="A11" s="2" t="s">
        <v>60</v>
      </c>
      <c r="B11" s="2" t="s">
        <v>47</v>
      </c>
      <c r="C11" s="2" t="s">
        <v>4</v>
      </c>
      <c r="E11" s="4">
        <v>5</v>
      </c>
    </row>
    <row r="12" spans="1:5" ht="12.75">
      <c r="A12" s="2" t="s">
        <v>61</v>
      </c>
      <c r="C12" s="2" t="s">
        <v>4</v>
      </c>
      <c r="E12" s="5">
        <v>4.5</v>
      </c>
    </row>
    <row r="13" spans="1:5" ht="12.75">
      <c r="A13" s="2" t="s">
        <v>10</v>
      </c>
      <c r="C13" s="2" t="s">
        <v>9</v>
      </c>
      <c r="E13" s="6">
        <v>0.1</v>
      </c>
    </row>
    <row r="14" spans="1:5" ht="12.75">
      <c r="A14" s="2" t="s">
        <v>17</v>
      </c>
      <c r="C14" s="2" t="s">
        <v>9</v>
      </c>
      <c r="E14" s="4">
        <v>12</v>
      </c>
    </row>
    <row r="15" spans="1:5" ht="12.75">
      <c r="A15" s="2" t="s">
        <v>48</v>
      </c>
      <c r="C15" s="2" t="s">
        <v>9</v>
      </c>
      <c r="E15" s="4">
        <v>25</v>
      </c>
    </row>
    <row r="16" spans="1:5" ht="12.75">
      <c r="A16" s="2" t="s">
        <v>41</v>
      </c>
      <c r="C16" s="2" t="s">
        <v>7</v>
      </c>
      <c r="E16" s="4">
        <v>1</v>
      </c>
    </row>
    <row r="17" spans="1:5" ht="12.75">
      <c r="A17" s="2" t="s">
        <v>54</v>
      </c>
      <c r="C17" s="2" t="s">
        <v>7</v>
      </c>
      <c r="E17" s="4">
        <v>5</v>
      </c>
    </row>
    <row r="18" spans="1:6" ht="12.75">
      <c r="A18" s="2" t="s">
        <v>8</v>
      </c>
      <c r="C18" s="25" t="s">
        <v>9</v>
      </c>
      <c r="D18" s="25" t="s">
        <v>45</v>
      </c>
      <c r="E18" s="12">
        <v>2.7</v>
      </c>
      <c r="F18" s="25"/>
    </row>
    <row r="19" spans="1:6" ht="12.75">
      <c r="A19" s="18" t="s">
        <v>13</v>
      </c>
      <c r="C19" s="25"/>
      <c r="D19" s="25"/>
      <c r="E19" s="6">
        <v>2.188</v>
      </c>
      <c r="F19" s="25"/>
    </row>
    <row r="20" spans="1:5" ht="12.75">
      <c r="A20" s="2" t="s">
        <v>26</v>
      </c>
      <c r="C20" s="2" t="s">
        <v>16</v>
      </c>
      <c r="E20" s="5">
        <v>9.1</v>
      </c>
    </row>
    <row r="21" spans="1:5" ht="12.75" hidden="1">
      <c r="A21" s="2" t="s">
        <v>59</v>
      </c>
      <c r="C21" s="2" t="s">
        <v>7</v>
      </c>
      <c r="E21" s="4">
        <v>20</v>
      </c>
    </row>
    <row r="22" spans="1:5" ht="12.75" hidden="1">
      <c r="A22" s="2" t="s">
        <v>22</v>
      </c>
      <c r="C22" s="2" t="s">
        <v>7</v>
      </c>
      <c r="E22" s="4">
        <v>25</v>
      </c>
    </row>
    <row r="23" ht="12.75">
      <c r="E23" s="5"/>
    </row>
    <row r="24" spans="1:5" ht="12.75">
      <c r="A24" s="2" t="s">
        <v>62</v>
      </c>
      <c r="C24" s="2" t="s">
        <v>16</v>
      </c>
      <c r="D24" s="2" t="s">
        <v>66</v>
      </c>
      <c r="E24" s="17">
        <v>60</v>
      </c>
    </row>
    <row r="25" spans="1:5" ht="12.75">
      <c r="A25" s="2" t="s">
        <v>63</v>
      </c>
      <c r="C25" s="2" t="s">
        <v>16</v>
      </c>
      <c r="D25" s="2" t="s">
        <v>66</v>
      </c>
      <c r="E25" s="17">
        <v>620</v>
      </c>
    </row>
    <row r="26" spans="1:6" ht="13.5" thickBot="1">
      <c r="A26" s="14"/>
      <c r="B26" s="14"/>
      <c r="C26" s="15"/>
      <c r="D26" s="15"/>
      <c r="E26" s="14"/>
      <c r="F26" s="15"/>
    </row>
    <row r="28" spans="1:6" ht="12.75">
      <c r="A28" s="2" t="s">
        <v>53</v>
      </c>
      <c r="F28" s="23" t="s">
        <v>64</v>
      </c>
    </row>
    <row r="29" spans="1:6" ht="12.75">
      <c r="A29" s="2" t="s">
        <v>28</v>
      </c>
      <c r="C29" s="2" t="s">
        <v>4</v>
      </c>
      <c r="D29" s="2" t="s">
        <v>29</v>
      </c>
      <c r="E29" s="7">
        <f>E3-(E3*E4%)</f>
        <v>198</v>
      </c>
      <c r="F29" s="24"/>
    </row>
    <row r="30" spans="1:6" ht="12.75">
      <c r="A30" s="2" t="s">
        <v>50</v>
      </c>
      <c r="C30" s="2" t="s">
        <v>4</v>
      </c>
      <c r="D30" s="2" t="s">
        <v>29</v>
      </c>
      <c r="E30" s="7">
        <f>E29-E5</f>
        <v>194</v>
      </c>
      <c r="F30" s="24"/>
    </row>
    <row r="31" spans="1:6" ht="12.75">
      <c r="A31" s="2" t="s">
        <v>36</v>
      </c>
      <c r="C31" s="2" t="s">
        <v>4</v>
      </c>
      <c r="D31" s="2" t="s">
        <v>29</v>
      </c>
      <c r="E31" s="7">
        <f>E3+(E3*E4%)</f>
        <v>242</v>
      </c>
      <c r="F31" s="24"/>
    </row>
    <row r="32" spans="1:6" ht="12.75">
      <c r="A32" s="2" t="s">
        <v>31</v>
      </c>
      <c r="C32" s="2" t="s">
        <v>4</v>
      </c>
      <c r="E32" s="8">
        <f>E11+(E11*E16%)</f>
        <v>5.05</v>
      </c>
      <c r="F32" s="24"/>
    </row>
    <row r="33" spans="1:6" ht="12.75">
      <c r="A33" s="2" t="s">
        <v>37</v>
      </c>
      <c r="C33" s="2" t="s">
        <v>4</v>
      </c>
      <c r="E33" s="8">
        <f>E11-(E11*E16%)</f>
        <v>4.95</v>
      </c>
      <c r="F33" s="24"/>
    </row>
    <row r="34" spans="1:6" ht="12.75">
      <c r="A34" s="2" t="s">
        <v>8</v>
      </c>
      <c r="C34" s="2" t="s">
        <v>9</v>
      </c>
      <c r="D34" s="2" t="s">
        <v>32</v>
      </c>
      <c r="E34" s="8">
        <f>(E18*E32)/E11</f>
        <v>2.727</v>
      </c>
      <c r="F34" s="24"/>
    </row>
    <row r="35" spans="1:6" ht="12.75">
      <c r="A35" s="2" t="s">
        <v>13</v>
      </c>
      <c r="C35" s="2" t="s">
        <v>9</v>
      </c>
      <c r="D35" s="2" t="s">
        <v>39</v>
      </c>
      <c r="E35" s="8">
        <f>(E19*E33)/E11</f>
        <v>2.1661200000000003</v>
      </c>
      <c r="F35" s="24"/>
    </row>
    <row r="36" spans="1:6" ht="12.75">
      <c r="A36" s="2" t="s">
        <v>33</v>
      </c>
      <c r="C36" s="2" t="s">
        <v>34</v>
      </c>
      <c r="E36" s="8">
        <f>1-(E17/100)</f>
        <v>0.95</v>
      </c>
      <c r="F36" s="24"/>
    </row>
    <row r="37" spans="1:6" ht="12.75">
      <c r="A37" s="2" t="s">
        <v>38</v>
      </c>
      <c r="C37" s="2" t="s">
        <v>34</v>
      </c>
      <c r="E37" s="8">
        <f>1+(E17/100)</f>
        <v>1.05</v>
      </c>
      <c r="F37" s="24"/>
    </row>
    <row r="38" spans="1:6" ht="12.75">
      <c r="A38" s="2" t="s">
        <v>40</v>
      </c>
      <c r="C38" s="2" t="s">
        <v>20</v>
      </c>
      <c r="E38" s="9">
        <f>E6-E7</f>
        <v>49.6</v>
      </c>
      <c r="F38" s="24"/>
    </row>
    <row r="39" spans="1:6" ht="12.75">
      <c r="A39" s="2" t="s">
        <v>42</v>
      </c>
      <c r="C39" s="2" t="s">
        <v>4</v>
      </c>
      <c r="D39" s="2" t="s">
        <v>27</v>
      </c>
      <c r="E39" s="8">
        <f>E33-E12</f>
        <v>0.4500000000000002</v>
      </c>
      <c r="F39" s="24"/>
    </row>
    <row r="40" spans="1:6" ht="12.75" hidden="1">
      <c r="A40" s="2" t="s">
        <v>43</v>
      </c>
      <c r="C40" s="2" t="s">
        <v>34</v>
      </c>
      <c r="E40" s="8">
        <f>1+E21/100</f>
        <v>1.2</v>
      </c>
      <c r="F40" s="24"/>
    </row>
    <row r="41" spans="1:6" ht="12.75" hidden="1">
      <c r="A41" s="2" t="s">
        <v>44</v>
      </c>
      <c r="C41" s="2" t="s">
        <v>34</v>
      </c>
      <c r="E41" s="8">
        <f>1+E22/100</f>
        <v>1.25</v>
      </c>
      <c r="F41" s="24"/>
    </row>
    <row r="42" spans="1:6" ht="13.5" thickBot="1">
      <c r="A42" s="15"/>
      <c r="B42" s="15"/>
      <c r="C42" s="15"/>
      <c r="D42" s="15"/>
      <c r="E42" s="16"/>
      <c r="F42" s="15"/>
    </row>
    <row r="44" ht="12.75">
      <c r="A44" s="20" t="s">
        <v>51</v>
      </c>
    </row>
    <row r="45" spans="1:6" ht="12.75">
      <c r="A45" s="2" t="s">
        <v>65</v>
      </c>
      <c r="C45" s="2" t="s">
        <v>16</v>
      </c>
      <c r="D45" s="2" t="s">
        <v>27</v>
      </c>
      <c r="E45" s="13">
        <f>(E30-2*E10-E32)/(E34*10^-3+E13*10^-3)*(1-(2*E17/100))</f>
        <v>59689.06968517864</v>
      </c>
      <c r="F45" s="22"/>
    </row>
    <row r="46" spans="1:6" ht="12.75">
      <c r="A46" s="2" t="s">
        <v>68</v>
      </c>
      <c r="C46" s="2" t="s">
        <v>69</v>
      </c>
      <c r="D46" s="2" t="s">
        <v>14</v>
      </c>
      <c r="E46" s="26">
        <f>((E31-2*E9-E33)^2)/(E24*10^3)</f>
        <v>0.9263010416666667</v>
      </c>
      <c r="F46" s="22"/>
    </row>
    <row r="47" spans="1:5" ht="12.75">
      <c r="A47" s="2" t="s">
        <v>17</v>
      </c>
      <c r="C47" s="2" t="s">
        <v>9</v>
      </c>
      <c r="D47" s="2" t="s">
        <v>35</v>
      </c>
      <c r="E47" s="7">
        <f>(((E8-2*E9-E33)/(E24*10^3*E36))-(E35*10^-3))*10^3</f>
        <v>7.338265964912281</v>
      </c>
    </row>
    <row r="48" spans="1:5" ht="12.75">
      <c r="A48" s="2" t="s">
        <v>25</v>
      </c>
      <c r="C48" s="2" t="s">
        <v>16</v>
      </c>
      <c r="D48" s="2" t="s">
        <v>14</v>
      </c>
      <c r="E48" s="21">
        <f>(((E31*1.41-2*E9-E33)*E20*10^3*E36*E37)/E33)/10^3</f>
        <v>614.2639257575756</v>
      </c>
    </row>
    <row r="49" spans="1:5" ht="12.75">
      <c r="A49" s="2" t="s">
        <v>67</v>
      </c>
      <c r="C49" s="2" t="s">
        <v>55</v>
      </c>
      <c r="D49" s="2" t="s">
        <v>56</v>
      </c>
      <c r="E49" s="8">
        <f>E3*(((E3-2*E9)/(E20*10^3*E36+E25*10^3*E36))+((E3-2*E9-E33)/(E24*10^3*E36)))</f>
        <v>0.9055059859950305</v>
      </c>
    </row>
    <row r="50" spans="1:5" ht="12.75" hidden="1">
      <c r="A50" s="2" t="s">
        <v>23</v>
      </c>
      <c r="C50" s="2" t="s">
        <v>24</v>
      </c>
      <c r="D50" s="2" t="s">
        <v>14</v>
      </c>
      <c r="E50" s="7">
        <f>(E34*10^3*E40*E41)/(2*E38*E39)</f>
        <v>91.63306451612898</v>
      </c>
    </row>
    <row r="51" ht="12.75">
      <c r="E51" s="6"/>
    </row>
    <row r="52" ht="12.75">
      <c r="E52" s="22"/>
    </row>
    <row r="53" ht="12.75">
      <c r="E53" s="10"/>
    </row>
    <row r="54" ht="12.75">
      <c r="E54" s="1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F28:F41"/>
    <mergeCell ref="F9:F10"/>
    <mergeCell ref="D18:D19"/>
    <mergeCell ref="C18:C19"/>
    <mergeCell ref="F18:F19"/>
  </mergeCells>
  <conditionalFormatting sqref="E47">
    <cfRule type="cellIs" priority="1" dxfId="0" operator="lessThanOrEqual" stopIfTrue="1">
      <formula>$E$14</formula>
    </cfRule>
    <cfRule type="cellIs" priority="2" dxfId="1" operator="between" stopIfTrue="1">
      <formula>$E$14</formula>
      <formula>$E$15</formula>
    </cfRule>
    <cfRule type="cellIs" priority="3" dxfId="2" operator="greaterThan" stopIfTrue="1">
      <formula>$E$15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Home User</cp:lastModifiedBy>
  <dcterms:created xsi:type="dcterms:W3CDTF">2007-09-13T20:15:31Z</dcterms:created>
  <dcterms:modified xsi:type="dcterms:W3CDTF">2008-05-02T13:26:28Z</dcterms:modified>
  <cp:category/>
  <cp:version/>
  <cp:contentType/>
  <cp:contentStatus/>
</cp:coreProperties>
</file>